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045"/>
  </bookViews>
  <sheets>
    <sheet name="ISFP_ISFB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7" i="1" s="1"/>
  <c r="F16" i="1"/>
  <c r="D16" i="1"/>
  <c r="E16" i="1" s="1"/>
  <c r="G15" i="1"/>
  <c r="F15" i="1"/>
  <c r="D15" i="1"/>
  <c r="E15" i="1" s="1"/>
  <c r="G14" i="1"/>
  <c r="F14" i="1"/>
  <c r="D14" i="1"/>
  <c r="E14" i="1" s="1"/>
  <c r="G13" i="1"/>
  <c r="F13" i="1"/>
  <c r="D13" i="1"/>
  <c r="E13" i="1" s="1"/>
  <c r="F12" i="1"/>
  <c r="E12" i="1"/>
  <c r="D12" i="1"/>
  <c r="G11" i="1"/>
  <c r="G18" i="1" s="1"/>
  <c r="F11" i="1"/>
  <c r="F18" i="1" s="1"/>
  <c r="E11" i="1"/>
  <c r="D11" i="1"/>
  <c r="D8" i="1"/>
  <c r="G8" i="1" s="1"/>
  <c r="G9" i="1" s="1"/>
  <c r="F5" i="1"/>
  <c r="D5" i="1"/>
  <c r="E5" i="1" s="1"/>
  <c r="G4" i="1"/>
  <c r="G6" i="1" s="1"/>
  <c r="G19" i="1" s="1"/>
  <c r="F4" i="1"/>
  <c r="F6" i="1" s="1"/>
  <c r="D4" i="1"/>
  <c r="E4" i="1" s="1"/>
  <c r="E6" i="1" l="1"/>
  <c r="F19" i="1"/>
  <c r="F8" i="1"/>
  <c r="F9" i="1" s="1"/>
  <c r="E17" i="1"/>
  <c r="E18" i="1" s="1"/>
  <c r="E8" i="1"/>
  <c r="E9" i="1" s="1"/>
  <c r="E19" i="1" l="1"/>
</calcChain>
</file>

<file path=xl/sharedStrings.xml><?xml version="1.0" encoding="utf-8"?>
<sst xmlns="http://schemas.openxmlformats.org/spreadsheetml/2006/main" count="28" uniqueCount="25">
  <si>
    <t>Arvutuskäik kuluaruande tabelile 3 (ISF-Police)</t>
  </si>
  <si>
    <t>Hankija nimi, arve nr.</t>
  </si>
  <si>
    <t>Kirjeldus</t>
  </si>
  <si>
    <t>Kogus</t>
  </si>
  <si>
    <t>Ühiku hind 
KM-ga</t>
  </si>
  <si>
    <t>Summa kokku KM-ga</t>
  </si>
  <si>
    <t>sh kuritegevus</t>
  </si>
  <si>
    <t>sh riskid</t>
  </si>
  <si>
    <t>Santa Monica Networks AS,</t>
  </si>
  <si>
    <t>Juniper SRX100H2</t>
  </si>
  <si>
    <t>Juniper SRX240H2</t>
  </si>
  <si>
    <t>Arve summa KOKKU:</t>
  </si>
  <si>
    <t>Vendomar AS,</t>
  </si>
  <si>
    <t>PepLink MAX-HD4-LTE-E-T</t>
  </si>
  <si>
    <t>Cisco Catalyst WS-C2960X-48TS-L</t>
  </si>
  <si>
    <t>Cisco Catalyst WS-C2960X-48LPS-L</t>
  </si>
  <si>
    <t>Cisco Catalyst WS-C2960X-24TS-L</t>
  </si>
  <si>
    <t>Cisco Catalyst WS-C2960XR-24TS-I</t>
  </si>
  <si>
    <t>Cisco Catalyst WS-C3850-24T-S</t>
  </si>
  <si>
    <t>Cisco GLC-BX-U</t>
  </si>
  <si>
    <t>Cisco GLC-BX-D</t>
  </si>
  <si>
    <t>Kõik KOKKU:</t>
  </si>
  <si>
    <t>arve nr 20150829 (osa 1)</t>
  </si>
  <si>
    <t>arve nr 202150070 (osa 4)</t>
  </si>
  <si>
    <t>arve nr 20150831 (osa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</si>
</sst>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4" fontId="2" fillId="0" borderId="1" xfId="0" applyNumberFormat="1" applyFont="1" applyFill="1" applyBorder="1"/>
    <xf numFmtId="0" fontId="0" fillId="0" borderId="1" xfId="0" applyFont="1" applyFill="1" applyBorder="1"/>
    <xf numFmtId="4" fontId="1" fillId="3" borderId="1" xfId="0" applyNumberFormat="1" applyFont="1" applyFill="1" applyBorder="1" applyAlignment="1">
      <alignment horizontal="right"/>
    </xf>
    <xf numFmtId="4" fontId="1" fillId="3" borderId="1" xfId="0" applyNumberFormat="1" applyFont="1" applyFill="1" applyBorder="1"/>
    <xf numFmtId="4" fontId="3" fillId="3" borderId="1" xfId="0" applyNumberFormat="1" applyFont="1" applyFill="1" applyBorder="1"/>
    <xf numFmtId="4" fontId="0" fillId="0" borderId="0" xfId="0" applyNumberFormat="1" applyFill="1"/>
    <xf numFmtId="4" fontId="2" fillId="0" borderId="0" xfId="0" applyNumberFormat="1" applyFont="1" applyFill="1"/>
    <xf numFmtId="0" fontId="4" fillId="0" borderId="1" xfId="0" applyFont="1" applyFill="1" applyBorder="1"/>
    <xf numFmtId="0" fontId="5" fillId="0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/>
    <xf numFmtId="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36" sqref="B36"/>
    </sheetView>
  </sheetViews>
  <sheetFormatPr defaultRowHeight="15" x14ac:dyDescent="0.25"/>
  <cols>
    <col min="1" max="1" width="26.140625" style="2" customWidth="1"/>
    <col min="2" max="2" width="30.28515625" style="2" bestFit="1" customWidth="1"/>
    <col min="3" max="3" width="9.140625" style="2"/>
    <col min="4" max="4" width="13.85546875" style="2" bestFit="1" customWidth="1"/>
    <col min="5" max="5" width="14" style="2" customWidth="1"/>
    <col min="6" max="6" width="14.5703125" style="3" bestFit="1" customWidth="1"/>
    <col min="7" max="7" width="11.28515625" style="3" customWidth="1"/>
    <col min="8" max="16384" width="9.140625" style="2"/>
  </cols>
  <sheetData>
    <row r="1" spans="1:7" x14ac:dyDescent="0.25">
      <c r="A1" s="1" t="s">
        <v>0</v>
      </c>
    </row>
    <row r="2" spans="1:7" ht="10.5" customHeight="1" x14ac:dyDescent="0.25"/>
    <row r="3" spans="1:7" ht="31.5" customHeight="1" x14ac:dyDescent="0.25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6" t="s">
        <v>6</v>
      </c>
      <c r="G3" s="6" t="s">
        <v>7</v>
      </c>
    </row>
    <row r="4" spans="1:7" x14ac:dyDescent="0.25">
      <c r="A4" s="7" t="s">
        <v>8</v>
      </c>
      <c r="B4" s="8" t="s">
        <v>9</v>
      </c>
      <c r="C4" s="8">
        <v>125</v>
      </c>
      <c r="D4" s="9">
        <f>342*1.2</f>
        <v>410.4</v>
      </c>
      <c r="E4" s="9">
        <f>C4*D4</f>
        <v>51300</v>
      </c>
      <c r="F4" s="10">
        <f>73*D4</f>
        <v>29959.199999999997</v>
      </c>
      <c r="G4" s="10">
        <f>52*D4</f>
        <v>21340.799999999999</v>
      </c>
    </row>
    <row r="5" spans="1:7" x14ac:dyDescent="0.25">
      <c r="A5" s="11" t="s">
        <v>22</v>
      </c>
      <c r="B5" s="8" t="s">
        <v>10</v>
      </c>
      <c r="C5" s="8">
        <v>2</v>
      </c>
      <c r="D5" s="9">
        <f>1576*1.2</f>
        <v>1891.1999999999998</v>
      </c>
      <c r="E5" s="9">
        <f>C5*D5</f>
        <v>3782.3999999999996</v>
      </c>
      <c r="F5" s="10">
        <f>2*D5</f>
        <v>3782.3999999999996</v>
      </c>
      <c r="G5" s="10">
        <v>0</v>
      </c>
    </row>
    <row r="6" spans="1:7" x14ac:dyDescent="0.25">
      <c r="A6" s="8"/>
      <c r="B6" s="8"/>
      <c r="C6" s="12"/>
      <c r="D6" s="12" t="s">
        <v>11</v>
      </c>
      <c r="E6" s="13">
        <f>SUM(E4:E5)</f>
        <v>55082.400000000001</v>
      </c>
      <c r="F6" s="14">
        <f t="shared" ref="F6:G6" si="0">SUM(F4:F5)</f>
        <v>33741.599999999999</v>
      </c>
      <c r="G6" s="14">
        <f t="shared" si="0"/>
        <v>21340.799999999999</v>
      </c>
    </row>
    <row r="7" spans="1:7" ht="6" customHeight="1" x14ac:dyDescent="0.25">
      <c r="D7" s="15"/>
      <c r="E7" s="15"/>
      <c r="G7" s="16"/>
    </row>
    <row r="8" spans="1:7" x14ac:dyDescent="0.25">
      <c r="A8" s="7" t="s">
        <v>12</v>
      </c>
      <c r="B8" s="8" t="s">
        <v>13</v>
      </c>
      <c r="C8" s="8">
        <v>5</v>
      </c>
      <c r="D8" s="9">
        <f>6278*1.2</f>
        <v>7533.5999999999995</v>
      </c>
      <c r="E8" s="9">
        <f>C8*D8</f>
        <v>37668</v>
      </c>
      <c r="F8" s="10">
        <f>1*D8</f>
        <v>7533.5999999999995</v>
      </c>
      <c r="G8" s="10">
        <f>4*D8</f>
        <v>30134.399999999998</v>
      </c>
    </row>
    <row r="9" spans="1:7" x14ac:dyDescent="0.25">
      <c r="A9" s="17" t="s">
        <v>23</v>
      </c>
      <c r="B9" s="8"/>
      <c r="C9" s="12"/>
      <c r="D9" s="12" t="s">
        <v>11</v>
      </c>
      <c r="E9" s="13">
        <f>E8</f>
        <v>37668</v>
      </c>
      <c r="F9" s="13">
        <f t="shared" ref="F9:G9" si="1">F8</f>
        <v>7533.5999999999995</v>
      </c>
      <c r="G9" s="13">
        <f t="shared" si="1"/>
        <v>30134.399999999998</v>
      </c>
    </row>
    <row r="10" spans="1:7" ht="6.75" customHeight="1" x14ac:dyDescent="0.25">
      <c r="D10" s="15"/>
      <c r="E10" s="15"/>
      <c r="G10" s="16"/>
    </row>
    <row r="11" spans="1:7" x14ac:dyDescent="0.25">
      <c r="A11" s="7" t="s">
        <v>8</v>
      </c>
      <c r="B11" s="18" t="s">
        <v>14</v>
      </c>
      <c r="C11" s="8">
        <v>80</v>
      </c>
      <c r="D11" s="9">
        <f>1745*1.2</f>
        <v>2094</v>
      </c>
      <c r="E11" s="9">
        <f>C11*D11</f>
        <v>167520</v>
      </c>
      <c r="F11" s="10">
        <f>71*D11</f>
        <v>148674</v>
      </c>
      <c r="G11" s="10">
        <f>9*D11</f>
        <v>18846</v>
      </c>
    </row>
    <row r="12" spans="1:7" x14ac:dyDescent="0.25">
      <c r="A12" s="17" t="s">
        <v>24</v>
      </c>
      <c r="B12" s="8" t="s">
        <v>15</v>
      </c>
      <c r="C12" s="8">
        <v>8</v>
      </c>
      <c r="D12" s="9">
        <f>2320*1.2</f>
        <v>2784</v>
      </c>
      <c r="E12" s="9">
        <f t="shared" ref="E12:E15" si="2">C12*D12</f>
        <v>22272</v>
      </c>
      <c r="F12" s="10">
        <f>8*D12</f>
        <v>22272</v>
      </c>
      <c r="G12" s="10">
        <v>0</v>
      </c>
    </row>
    <row r="13" spans="1:7" x14ac:dyDescent="0.25">
      <c r="A13" s="8"/>
      <c r="B13" s="8" t="s">
        <v>16</v>
      </c>
      <c r="C13" s="8">
        <v>25</v>
      </c>
      <c r="D13" s="9">
        <f>982*1.2</f>
        <v>1178.3999999999999</v>
      </c>
      <c r="E13" s="9">
        <f t="shared" si="2"/>
        <v>29459.999999999996</v>
      </c>
      <c r="F13" s="10">
        <f>17*D13</f>
        <v>20032.8</v>
      </c>
      <c r="G13" s="10">
        <f>8*D13</f>
        <v>9427.1999999999989</v>
      </c>
    </row>
    <row r="14" spans="1:7" x14ac:dyDescent="0.25">
      <c r="A14" s="8"/>
      <c r="B14" s="8" t="s">
        <v>17</v>
      </c>
      <c r="C14" s="8">
        <v>12</v>
      </c>
      <c r="D14" s="9">
        <f>2190*1.2</f>
        <v>2628</v>
      </c>
      <c r="E14" s="9">
        <f t="shared" si="2"/>
        <v>31536</v>
      </c>
      <c r="F14" s="10">
        <f>10*D14</f>
        <v>26280</v>
      </c>
      <c r="G14" s="10">
        <f>2*D14</f>
        <v>5256</v>
      </c>
    </row>
    <row r="15" spans="1:7" x14ac:dyDescent="0.25">
      <c r="A15" s="8"/>
      <c r="B15" s="8" t="s">
        <v>18</v>
      </c>
      <c r="C15" s="8">
        <v>10</v>
      </c>
      <c r="D15" s="9">
        <f>3129*1.2</f>
        <v>3754.7999999999997</v>
      </c>
      <c r="E15" s="9">
        <f t="shared" si="2"/>
        <v>37548</v>
      </c>
      <c r="F15" s="10">
        <f>9*D15</f>
        <v>33793.199999999997</v>
      </c>
      <c r="G15" s="10">
        <f>1*D15</f>
        <v>3754.7999999999997</v>
      </c>
    </row>
    <row r="16" spans="1:7" x14ac:dyDescent="0.25">
      <c r="A16" s="8"/>
      <c r="B16" s="8" t="s">
        <v>19</v>
      </c>
      <c r="C16" s="8">
        <v>45</v>
      </c>
      <c r="D16" s="9">
        <f>30*1.2</f>
        <v>36</v>
      </c>
      <c r="E16" s="9">
        <f>C16*D16</f>
        <v>1620</v>
      </c>
      <c r="F16" s="10">
        <f>45*D16</f>
        <v>1620</v>
      </c>
      <c r="G16" s="10">
        <v>0</v>
      </c>
    </row>
    <row r="17" spans="1:7" x14ac:dyDescent="0.25">
      <c r="A17" s="8"/>
      <c r="B17" s="8" t="s">
        <v>20</v>
      </c>
      <c r="C17" s="8">
        <v>45</v>
      </c>
      <c r="D17" s="9">
        <f>30*1.2</f>
        <v>36</v>
      </c>
      <c r="E17" s="9">
        <f>C17*D17</f>
        <v>1620</v>
      </c>
      <c r="F17" s="10">
        <f>45*D17</f>
        <v>1620</v>
      </c>
      <c r="G17" s="10">
        <v>0</v>
      </c>
    </row>
    <row r="18" spans="1:7" x14ac:dyDescent="0.25">
      <c r="A18" s="8"/>
      <c r="B18" s="8"/>
      <c r="C18" s="12"/>
      <c r="D18" s="12" t="s">
        <v>11</v>
      </c>
      <c r="E18" s="13">
        <f>SUM(E11:E17)</f>
        <v>291576</v>
      </c>
      <c r="F18" s="14">
        <f t="shared" ref="F18:G18" si="3">SUM(F11:F17)</f>
        <v>254292</v>
      </c>
      <c r="G18" s="14">
        <f t="shared" si="3"/>
        <v>37284</v>
      </c>
    </row>
    <row r="19" spans="1:7" s="1" customFormat="1" x14ac:dyDescent="0.25">
      <c r="A19" s="7"/>
      <c r="B19" s="7"/>
      <c r="C19" s="7"/>
      <c r="D19" s="19" t="s">
        <v>21</v>
      </c>
      <c r="E19" s="20">
        <f>E6+E9+E18</f>
        <v>384326.40000000002</v>
      </c>
      <c r="F19" s="21">
        <f t="shared" ref="F19:G19" si="4">F6+F9+F18</f>
        <v>295567.2</v>
      </c>
      <c r="G19" s="20">
        <f t="shared" si="4"/>
        <v>88759.2</v>
      </c>
    </row>
    <row r="20" spans="1:7" x14ac:dyDescent="0.25">
      <c r="D20" s="15"/>
      <c r="E20" s="15"/>
      <c r="G20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ISFP_ISFB-1</vt:lpstr>
    </vt:vector>
  </TitlesOfParts>
  <Company>SMIT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Laidi Lembaru</dc:creator>
  <cp:lastModifiedBy>INNA</cp:lastModifiedBy>
  <dcterms:created xsi:type="dcterms:W3CDTF">2016-03-07T13:20:53Z</dcterms:created>
  <dcterms:modified xsi:type="dcterms:W3CDTF">2016-03-09T09:19:58Z</dcterms:modified>
</cp:coreProperties>
</file>